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Observatories\Κρυονέρι\Instruments\Zyla transformation matrix\"/>
    </mc:Choice>
  </mc:AlternateContent>
  <xr:revisionPtr revIDLastSave="0" documentId="13_ncr:1_{27D55F54-AEEB-4C92-AD7C-37B0ECE4774F}" xr6:coauthVersionLast="47" xr6:coauthVersionMax="47" xr10:uidLastSave="{00000000-0000-0000-0000-000000000000}"/>
  <bookViews>
    <workbookView xWindow="-120" yWindow="-120" windowWidth="38640" windowHeight="21390" activeTab="4" xr2:uid="{00000000-000D-0000-FFFF-FFFF00000000}"/>
  </bookViews>
  <sheets>
    <sheet name="2021 Sep" sheetId="1" r:id="rId1"/>
    <sheet name="2021_Dec" sheetId="2" r:id="rId2"/>
    <sheet name="2022_Nov" sheetId="5" r:id="rId3"/>
    <sheet name="2023_Jan" sheetId="6" r:id="rId4"/>
    <sheet name="2025_aug" sheetId="7" r:id="rId5"/>
    <sheet name="Sheet1" sheetId="3" r:id="rId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6" l="1"/>
  <c r="E15" i="6" s="1"/>
  <c r="G3" i="6"/>
  <c r="E16" i="6" s="1"/>
  <c r="G4" i="6"/>
  <c r="D15" i="6" s="1"/>
  <c r="C16" i="6" s="1"/>
  <c r="E16" i="7"/>
  <c r="E15" i="7"/>
  <c r="D15" i="7"/>
  <c r="C16" i="7" s="1"/>
  <c r="I6" i="7"/>
  <c r="I5" i="7"/>
  <c r="C15" i="7" s="1"/>
  <c r="I6" i="6"/>
  <c r="I5" i="6"/>
  <c r="D16" i="7" l="1"/>
  <c r="R3" i="7" s="1"/>
  <c r="R2" i="7"/>
  <c r="C15" i="6"/>
  <c r="R2" i="6" s="1"/>
  <c r="I5" i="5"/>
  <c r="I6" i="5"/>
  <c r="D16" i="6" l="1"/>
  <c r="R3" i="6" s="1"/>
  <c r="H3" i="2"/>
  <c r="H2" i="2"/>
  <c r="L14" i="2" s="1"/>
  <c r="H1" i="2"/>
  <c r="L13" i="2" s="1"/>
  <c r="J5" i="2"/>
  <c r="J4" i="2"/>
  <c r="E2" i="2"/>
  <c r="D2" i="2"/>
  <c r="J13" i="2" l="1"/>
  <c r="K14" i="2" s="1"/>
  <c r="O2" i="2"/>
  <c r="P2" i="2"/>
  <c r="K13" i="2"/>
  <c r="J14" i="2" s="1"/>
  <c r="J4" i="1"/>
  <c r="J5" i="1"/>
  <c r="R14" i="2" l="1"/>
  <c r="R13" i="2"/>
  <c r="H2" i="1"/>
  <c r="P2" i="1" s="1"/>
  <c r="H3" i="1"/>
  <c r="H1" i="1"/>
  <c r="O2" i="1" s="1"/>
  <c r="E2" i="1"/>
  <c r="D2" i="1"/>
  <c r="K13" i="1" l="1"/>
  <c r="J14" i="1" s="1"/>
  <c r="J13" i="1"/>
  <c r="K14" i="1" s="1"/>
  <c r="L14" i="1"/>
  <c r="L13" i="1"/>
  <c r="R13" i="1" l="1"/>
  <c r="R14" i="1"/>
  <c r="G2" i="5" l="1"/>
  <c r="E15" i="5" s="1"/>
  <c r="G3" i="5"/>
  <c r="E16" i="5" s="1"/>
  <c r="G4" i="5"/>
  <c r="D15" i="5" s="1"/>
  <c r="C16" i="5" s="1"/>
  <c r="C15" i="5" l="1"/>
  <c r="R2" i="5" l="1"/>
  <c r="D16" i="5"/>
  <c r="R3" i="5" s="1"/>
</calcChain>
</file>

<file path=xl/sharedStrings.xml><?xml version="1.0" encoding="utf-8"?>
<sst xmlns="http://schemas.openxmlformats.org/spreadsheetml/2006/main" count="141" uniqueCount="32">
  <si>
    <t>x</t>
  </si>
  <si>
    <t>y</t>
  </si>
  <si>
    <t>x_r</t>
  </si>
  <si>
    <t>y_r</t>
  </si>
  <si>
    <t>x_shift</t>
  </si>
  <si>
    <t>y_shift</t>
  </si>
  <si>
    <t>theta</t>
  </si>
  <si>
    <t>x_i</t>
  </si>
  <si>
    <t>y_i</t>
  </si>
  <si>
    <t>h</t>
  </si>
  <si>
    <t>k</t>
  </si>
  <si>
    <t>https://pages.mtu.edu/~shene/COURSES/cs3621/NOTES/geometry/geo-tran.html</t>
  </si>
  <si>
    <t>https://towardsdatascience.com/image-geometric-transformation-in-numpy-and-opencv-936f5cd1d315</t>
  </si>
  <si>
    <t>x_r=</t>
  </si>
  <si>
    <t>y_r=</t>
  </si>
  <si>
    <t>xscale</t>
  </si>
  <si>
    <t>yscale</t>
  </si>
  <si>
    <t>coordinates I</t>
  </si>
  <si>
    <t>coordinates R</t>
  </si>
  <si>
    <t>MAXIMDL/STACK/ALIGN/AUTO STAR MATCHING/COMPUTE (REFERENCE = I)</t>
  </si>
  <si>
    <t>values from MAXIMDL</t>
  </si>
  <si>
    <t>IMAGE 1</t>
  </si>
  <si>
    <t>Calculated and fixed values</t>
  </si>
  <si>
    <t>Transformation matrix</t>
  </si>
  <si>
    <t xml:space="preserve">Give I coordinates </t>
  </si>
  <si>
    <t>INPUT</t>
  </si>
  <si>
    <t>OUTPUT</t>
  </si>
  <si>
    <t>AUTO</t>
  </si>
  <si>
    <t>R coordinates</t>
  </si>
  <si>
    <t>Accuracy 12 pixels</t>
  </si>
  <si>
    <t>Accuracy 13 pixels</t>
  </si>
  <si>
    <t>Accuracy 40 pixels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</si>
</sst>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1"/>
      <name val="Calibri"/>
      <family val="2"/>
      <charset val="161"/>
      <scheme val="minor"/>
    </font>
    <font>
      <sz val="15"/>
      <color theme="1"/>
      <name val="Calibri"/>
      <family val="2"/>
      <charset val="161"/>
      <scheme val="minor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1" fillId="0" borderId="0" xfId="1"/>
    <xf numFmtId="0" fontId="0" fillId="3" borderId="0" xfId="0" applyFill="1" applyAlignment="1">
      <alignment horizontal="center"/>
    </xf>
    <xf numFmtId="1" fontId="0" fillId="2" borderId="0" xfId="0" applyNumberFormat="1" applyFill="1" applyAlignment="1">
      <alignment horizontal="center"/>
    </xf>
    <xf numFmtId="0" fontId="0" fillId="3" borderId="0" xfId="0" applyFill="1"/>
    <xf numFmtId="0" fontId="2" fillId="0" borderId="0" xfId="0" applyFont="1"/>
    <xf numFmtId="0" fontId="0" fillId="4" borderId="0" xfId="0" applyFill="1"/>
    <xf numFmtId="0" fontId="0" fillId="5" borderId="0" xfId="0" applyFill="1"/>
    <xf numFmtId="0" fontId="4" fillId="0" borderId="0" xfId="0" applyFont="1"/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1" fontId="4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3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/>
    <xf numFmtId="0" fontId="5" fillId="6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owardsdatascience.com/image-geometric-transformation-in-numpy-and-opencv-936f5cd1d315" TargetMode="External"/><Relationship Id="rId1" Type="http://schemas.openxmlformats.org/officeDocument/2006/relationships/hyperlink" Target="https://pages.mtu.edu/~shene/COURSES/cs3621/NOTES/geometry/geo-tran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towardsdatascience.com/image-geometric-transformation-in-numpy-and-opencv-936f5cd1d315" TargetMode="External"/><Relationship Id="rId1" Type="http://schemas.openxmlformats.org/officeDocument/2006/relationships/hyperlink" Target="https://pages.mtu.edu/~shene/COURSES/cs3621/NOTES/geometry/geo-tran.html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towardsdatascience.com/image-geometric-transformation-in-numpy-and-opencv-936f5cd1d315" TargetMode="External"/><Relationship Id="rId1" Type="http://schemas.openxmlformats.org/officeDocument/2006/relationships/hyperlink" Target="https://pages.mtu.edu/~shene/COURSES/cs3621/NOTES/geometry/geo-tran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towardsdatascience.com/image-geometric-transformation-in-numpy-and-opencv-936f5cd1d315" TargetMode="External"/><Relationship Id="rId1" Type="http://schemas.openxmlformats.org/officeDocument/2006/relationships/hyperlink" Target="https://pages.mtu.edu/~shene/COURSES/cs3621/NOTES/geometry/geo-tran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towardsdatascience.com/image-geometric-transformation-in-numpy-and-opencv-936f5cd1d315" TargetMode="External"/><Relationship Id="rId1" Type="http://schemas.openxmlformats.org/officeDocument/2006/relationships/hyperlink" Target="https://pages.mtu.edu/~shene/COURSES/cs3621/NOTES/geometry/geo-tra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2"/>
  <sheetViews>
    <sheetView workbookViewId="0">
      <selection activeCell="I24" sqref="I24:K26"/>
    </sheetView>
  </sheetViews>
  <sheetFormatPr defaultRowHeight="15" x14ac:dyDescent="0.25"/>
  <sheetData>
    <row r="1" spans="1:23" x14ac:dyDescent="0.25">
      <c r="A1" t="s">
        <v>0</v>
      </c>
      <c r="B1" t="s">
        <v>1</v>
      </c>
      <c r="D1" t="s">
        <v>2</v>
      </c>
      <c r="E1" t="s">
        <v>3</v>
      </c>
      <c r="G1" t="s">
        <v>4</v>
      </c>
      <c r="H1">
        <f>AVERAGE(T1:W1)</f>
        <v>19.707099999999997</v>
      </c>
      <c r="I1" t="s">
        <v>9</v>
      </c>
      <c r="L1" t="s">
        <v>2</v>
      </c>
      <c r="M1" t="s">
        <v>3</v>
      </c>
      <c r="O1" t="s">
        <v>7</v>
      </c>
      <c r="P1" t="s">
        <v>8</v>
      </c>
      <c r="T1">
        <v>19.77</v>
      </c>
      <c r="U1">
        <v>19.690000000000001</v>
      </c>
      <c r="V1">
        <v>19.697399999999998</v>
      </c>
      <c r="W1">
        <v>19.670999999999999</v>
      </c>
    </row>
    <row r="2" spans="1:23" x14ac:dyDescent="0.25">
      <c r="A2">
        <v>115.4</v>
      </c>
      <c r="B2">
        <v>91.53</v>
      </c>
      <c r="D2">
        <f>A2-19.77</f>
        <v>95.63000000000001</v>
      </c>
      <c r="E2">
        <f>B2+10.98</f>
        <v>102.51</v>
      </c>
      <c r="G2" t="s">
        <v>5</v>
      </c>
      <c r="H2">
        <f t="shared" ref="H2:H3" si="0">AVERAGE(T2:W2)</f>
        <v>-11.06175</v>
      </c>
      <c r="I2" t="s">
        <v>10</v>
      </c>
      <c r="L2">
        <v>100.97</v>
      </c>
      <c r="M2">
        <v>110.208</v>
      </c>
      <c r="O2">
        <f>L2+H1</f>
        <v>120.6771</v>
      </c>
      <c r="P2">
        <f>M2+H2</f>
        <v>99.146249999999995</v>
      </c>
      <c r="T2">
        <v>-10.98</v>
      </c>
      <c r="U2">
        <v>-11.14</v>
      </c>
      <c r="V2">
        <v>-11.058999999999999</v>
      </c>
      <c r="W2">
        <v>-11.068</v>
      </c>
    </row>
    <row r="3" spans="1:23" x14ac:dyDescent="0.25">
      <c r="G3" t="s">
        <v>6</v>
      </c>
      <c r="H3">
        <f t="shared" si="0"/>
        <v>6.2020000000000006E-2</v>
      </c>
      <c r="T3">
        <v>7.0000000000000007E-2</v>
      </c>
      <c r="U3">
        <v>6.3960000000000003E-2</v>
      </c>
      <c r="V3">
        <v>5.6739999999999999E-2</v>
      </c>
      <c r="W3">
        <v>5.738E-2</v>
      </c>
    </row>
    <row r="4" spans="1:23" x14ac:dyDescent="0.25">
      <c r="G4" t="s">
        <v>15</v>
      </c>
      <c r="H4">
        <v>100</v>
      </c>
      <c r="J4">
        <f>H4/100</f>
        <v>1</v>
      </c>
      <c r="T4">
        <v>101.36</v>
      </c>
      <c r="U4">
        <v>101.32599999999999</v>
      </c>
      <c r="V4">
        <v>101.321</v>
      </c>
      <c r="W4">
        <v>101.352</v>
      </c>
    </row>
    <row r="5" spans="1:23" x14ac:dyDescent="0.25">
      <c r="G5" t="s">
        <v>16</v>
      </c>
      <c r="H5">
        <v>100</v>
      </c>
      <c r="J5">
        <f>H5/100</f>
        <v>1</v>
      </c>
    </row>
    <row r="10" spans="1:23" x14ac:dyDescent="0.25">
      <c r="H10" s="1"/>
      <c r="I10" s="1"/>
      <c r="J10" s="1"/>
      <c r="K10" s="1"/>
      <c r="L10" s="1"/>
      <c r="M10" s="1"/>
      <c r="N10" s="1"/>
      <c r="O10" s="1"/>
    </row>
    <row r="11" spans="1:23" x14ac:dyDescent="0.25">
      <c r="H11" s="1"/>
      <c r="I11" s="1"/>
      <c r="J11" s="1"/>
      <c r="K11" s="1"/>
      <c r="L11" s="1"/>
      <c r="M11" s="1"/>
      <c r="N11" s="1"/>
      <c r="O11" s="1"/>
    </row>
    <row r="12" spans="1:23" x14ac:dyDescent="0.25">
      <c r="H12" s="1"/>
      <c r="I12" s="1"/>
      <c r="J12" s="1"/>
      <c r="K12" s="1"/>
      <c r="L12" s="1"/>
      <c r="M12" s="1"/>
      <c r="N12" s="1"/>
      <c r="O12" s="1"/>
    </row>
    <row r="13" spans="1:23" x14ac:dyDescent="0.25">
      <c r="H13" s="1" t="s">
        <v>2</v>
      </c>
      <c r="I13" s="1"/>
      <c r="J13" s="1">
        <f>J4*COS(RADIANS(H3))</f>
        <v>0.99999941414758986</v>
      </c>
      <c r="K13" s="1">
        <f>SIN(RADIANS(H3))</f>
        <v>1.0824529907009358E-3</v>
      </c>
      <c r="L13" s="1">
        <f>-H1</f>
        <v>-19.707099999999997</v>
      </c>
      <c r="M13" s="1"/>
      <c r="N13" s="1" t="s">
        <v>7</v>
      </c>
      <c r="O13" s="1">
        <v>618.5</v>
      </c>
      <c r="Q13" s="2" t="s">
        <v>13</v>
      </c>
      <c r="R13" s="2">
        <f>J13*O13+K13*O14+L13</f>
        <v>599.17161268762777</v>
      </c>
    </row>
    <row r="14" spans="1:23" x14ac:dyDescent="0.25">
      <c r="H14" s="1" t="s">
        <v>3</v>
      </c>
      <c r="I14" s="1"/>
      <c r="J14" s="1">
        <f>-K13</f>
        <v>-1.0824529907009358E-3</v>
      </c>
      <c r="K14" s="1">
        <f>J5*J13</f>
        <v>0.99999941414758986</v>
      </c>
      <c r="L14" s="1">
        <f>-H2</f>
        <v>11.06175</v>
      </c>
      <c r="M14" s="1"/>
      <c r="N14" s="1" t="s">
        <v>8</v>
      </c>
      <c r="O14" s="1">
        <v>350.2</v>
      </c>
      <c r="Q14" s="2" t="s">
        <v>14</v>
      </c>
      <c r="R14" s="2">
        <f>J14*O13+K14*O14+L14</f>
        <v>360.59204765973743</v>
      </c>
    </row>
    <row r="15" spans="1:23" x14ac:dyDescent="0.25">
      <c r="H15" s="1">
        <v>1</v>
      </c>
      <c r="I15" s="1"/>
      <c r="J15" s="1">
        <v>0</v>
      </c>
      <c r="K15" s="1">
        <v>0</v>
      </c>
      <c r="L15" s="1">
        <v>1</v>
      </c>
      <c r="M15" s="1"/>
      <c r="N15" s="1">
        <v>1</v>
      </c>
      <c r="O15" s="1">
        <v>1</v>
      </c>
    </row>
    <row r="16" spans="1:23" x14ac:dyDescent="0.25">
      <c r="H16" s="1"/>
      <c r="I16" s="1"/>
      <c r="J16" s="1"/>
      <c r="K16" s="1"/>
      <c r="L16" s="1"/>
      <c r="M16" s="1"/>
      <c r="N16" s="1"/>
      <c r="O16" s="1"/>
    </row>
    <row r="17" spans="2:15" x14ac:dyDescent="0.25">
      <c r="H17" s="1"/>
      <c r="I17" s="1"/>
      <c r="J17" s="1"/>
      <c r="K17" s="1"/>
      <c r="L17" s="1"/>
      <c r="M17" s="1"/>
      <c r="N17" s="1"/>
      <c r="O17" s="1"/>
    </row>
    <row r="18" spans="2:15" x14ac:dyDescent="0.25">
      <c r="H18" s="1"/>
      <c r="I18" s="1"/>
      <c r="J18" s="1"/>
      <c r="K18" s="1"/>
      <c r="L18" s="1"/>
      <c r="M18" s="1"/>
      <c r="N18" s="1"/>
      <c r="O18" s="1"/>
    </row>
    <row r="19" spans="2:15" x14ac:dyDescent="0.25">
      <c r="H19" s="1"/>
      <c r="I19" s="1"/>
      <c r="J19" s="1"/>
      <c r="K19" s="1"/>
      <c r="L19" s="1"/>
      <c r="M19" s="1"/>
      <c r="N19" s="1"/>
      <c r="O19" s="1"/>
    </row>
    <row r="20" spans="2:15" x14ac:dyDescent="0.25">
      <c r="B20" s="3" t="s">
        <v>11</v>
      </c>
    </row>
    <row r="22" spans="2:15" x14ac:dyDescent="0.25">
      <c r="B22" s="3" t="s">
        <v>12</v>
      </c>
    </row>
  </sheetData>
  <hyperlinks>
    <hyperlink ref="B20" r:id="rId1" xr:uid="{00000000-0004-0000-0000-000000000000}"/>
    <hyperlink ref="B22" r:id="rId2" xr:uid="{00000000-0004-0000-0000-000001000000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22"/>
  <sheetViews>
    <sheetView workbookViewId="0">
      <selection activeCell="J24" sqref="J24:K27"/>
    </sheetView>
  </sheetViews>
  <sheetFormatPr defaultRowHeight="15" x14ac:dyDescent="0.25"/>
  <sheetData>
    <row r="1" spans="1:23" x14ac:dyDescent="0.25">
      <c r="A1" t="s">
        <v>0</v>
      </c>
      <c r="B1" t="s">
        <v>1</v>
      </c>
      <c r="D1" t="s">
        <v>2</v>
      </c>
      <c r="E1" t="s">
        <v>3</v>
      </c>
      <c r="G1" t="s">
        <v>4</v>
      </c>
      <c r="H1">
        <f>-AVERAGE(T1:W1)</f>
        <v>31.497500000000002</v>
      </c>
      <c r="I1" t="s">
        <v>9</v>
      </c>
      <c r="L1" t="s">
        <v>2</v>
      </c>
      <c r="M1" t="s">
        <v>3</v>
      </c>
      <c r="O1" t="s">
        <v>7</v>
      </c>
      <c r="P1" t="s">
        <v>8</v>
      </c>
      <c r="T1">
        <v>-31.49</v>
      </c>
      <c r="U1">
        <v>-31.46</v>
      </c>
      <c r="V1">
        <v>-31.64</v>
      </c>
      <c r="W1">
        <v>-31.4</v>
      </c>
    </row>
    <row r="2" spans="1:23" x14ac:dyDescent="0.25">
      <c r="A2">
        <v>115.4</v>
      </c>
      <c r="B2">
        <v>91.53</v>
      </c>
      <c r="D2">
        <f>A2-19.77</f>
        <v>95.63000000000001</v>
      </c>
      <c r="E2">
        <f>B2+10.98</f>
        <v>102.51</v>
      </c>
      <c r="G2" t="s">
        <v>5</v>
      </c>
      <c r="H2">
        <f>-AVERAGE(T2:W2)</f>
        <v>-26.23</v>
      </c>
      <c r="I2" t="s">
        <v>10</v>
      </c>
      <c r="L2">
        <v>100.97</v>
      </c>
      <c r="M2">
        <v>110.208</v>
      </c>
      <c r="O2">
        <f>L2+H1</f>
        <v>132.4675</v>
      </c>
      <c r="P2">
        <f>M2+H2</f>
        <v>83.977999999999994</v>
      </c>
      <c r="T2">
        <v>26.28</v>
      </c>
      <c r="U2">
        <v>26.3</v>
      </c>
      <c r="V2">
        <v>26.09</v>
      </c>
      <c r="W2">
        <v>26.25</v>
      </c>
    </row>
    <row r="3" spans="1:23" x14ac:dyDescent="0.25">
      <c r="G3" t="s">
        <v>6</v>
      </c>
      <c r="H3">
        <f>-AVERAGE(T3:W3)</f>
        <v>0.06</v>
      </c>
      <c r="T3">
        <v>-0.05</v>
      </c>
      <c r="U3">
        <v>-0.06</v>
      </c>
      <c r="V3">
        <v>-0.05</v>
      </c>
      <c r="W3">
        <v>-0.08</v>
      </c>
    </row>
    <row r="4" spans="1:23" x14ac:dyDescent="0.25">
      <c r="G4" t="s">
        <v>15</v>
      </c>
      <c r="H4">
        <v>100</v>
      </c>
      <c r="J4">
        <f>H4/100</f>
        <v>1</v>
      </c>
      <c r="T4">
        <v>98.69</v>
      </c>
      <c r="U4">
        <v>98.7</v>
      </c>
      <c r="V4">
        <v>98.71</v>
      </c>
      <c r="W4">
        <v>98.7</v>
      </c>
    </row>
    <row r="5" spans="1:23" x14ac:dyDescent="0.25">
      <c r="G5" t="s">
        <v>16</v>
      </c>
      <c r="H5">
        <v>100</v>
      </c>
      <c r="J5">
        <f>H5/100</f>
        <v>1</v>
      </c>
    </row>
    <row r="10" spans="1:23" x14ac:dyDescent="0.25">
      <c r="H10" s="1"/>
      <c r="I10" s="1"/>
      <c r="J10" s="1"/>
      <c r="K10" s="1"/>
      <c r="L10" s="1"/>
      <c r="M10" s="1"/>
      <c r="N10" s="1"/>
      <c r="O10" s="1"/>
    </row>
    <row r="11" spans="1:23" x14ac:dyDescent="0.25">
      <c r="H11" s="1"/>
      <c r="I11" s="1"/>
      <c r="J11" s="1"/>
      <c r="K11" s="1"/>
      <c r="L11" s="1"/>
      <c r="M11" s="1"/>
      <c r="N11" s="1"/>
      <c r="O11" s="1"/>
    </row>
    <row r="12" spans="1:23" x14ac:dyDescent="0.25">
      <c r="H12" s="1"/>
      <c r="I12" s="1"/>
      <c r="J12" s="1"/>
      <c r="K12" s="1"/>
      <c r="L12" s="1"/>
      <c r="M12" s="1"/>
      <c r="N12" s="14" t="s">
        <v>17</v>
      </c>
      <c r="O12" s="14"/>
      <c r="Q12" s="14" t="s">
        <v>18</v>
      </c>
      <c r="R12" s="14"/>
    </row>
    <row r="13" spans="1:23" x14ac:dyDescent="0.25">
      <c r="H13" s="1" t="s">
        <v>2</v>
      </c>
      <c r="I13" s="1"/>
      <c r="J13" s="1">
        <f>J4*COS(RADIANS(H3))</f>
        <v>0.99999945168869453</v>
      </c>
      <c r="K13" s="1">
        <f>SIN(RADIANS(H3))</f>
        <v>1.0471973597998385E-3</v>
      </c>
      <c r="L13" s="1">
        <f>-H1</f>
        <v>-31.497500000000002</v>
      </c>
      <c r="M13" s="1"/>
      <c r="N13" s="1" t="s">
        <v>7</v>
      </c>
      <c r="O13" s="4">
        <v>811</v>
      </c>
      <c r="Q13" s="2" t="s">
        <v>13</v>
      </c>
      <c r="R13" s="5">
        <f>J13*O13+K13*O14+L13</f>
        <v>779.91360388193266</v>
      </c>
    </row>
    <row r="14" spans="1:23" x14ac:dyDescent="0.25">
      <c r="H14" s="1" t="s">
        <v>3</v>
      </c>
      <c r="I14" s="1"/>
      <c r="J14" s="1">
        <f>-K13</f>
        <v>-1.0471973597998385E-3</v>
      </c>
      <c r="K14" s="1">
        <f>J5*J13</f>
        <v>0.99999945168869453</v>
      </c>
      <c r="L14" s="1">
        <f>-H2</f>
        <v>26.23</v>
      </c>
      <c r="M14" s="1"/>
      <c r="N14" s="1" t="s">
        <v>8</v>
      </c>
      <c r="O14" s="4">
        <v>393</v>
      </c>
      <c r="Q14" s="2" t="s">
        <v>14</v>
      </c>
      <c r="R14" s="5">
        <f>J14*O13+K14*O14+L14</f>
        <v>418.3805074548593</v>
      </c>
    </row>
    <row r="15" spans="1:23" x14ac:dyDescent="0.25">
      <c r="H15" s="1">
        <v>1</v>
      </c>
      <c r="I15" s="1"/>
      <c r="J15" s="1">
        <v>0</v>
      </c>
      <c r="K15" s="1">
        <v>0</v>
      </c>
      <c r="L15" s="1">
        <v>1</v>
      </c>
      <c r="M15" s="1"/>
      <c r="N15" s="1">
        <v>1</v>
      </c>
      <c r="O15" s="1">
        <v>1</v>
      </c>
    </row>
    <row r="16" spans="1:23" x14ac:dyDescent="0.25">
      <c r="H16" s="1"/>
      <c r="I16" s="1"/>
      <c r="J16" s="1"/>
      <c r="K16" s="1"/>
      <c r="L16" s="1"/>
      <c r="M16" s="1"/>
      <c r="N16" s="1"/>
      <c r="O16" s="1"/>
    </row>
    <row r="17" spans="2:15" x14ac:dyDescent="0.25">
      <c r="H17" s="1"/>
      <c r="I17" s="1"/>
      <c r="J17" s="1"/>
      <c r="K17" s="1"/>
      <c r="L17" s="1"/>
      <c r="M17" s="1"/>
      <c r="N17" s="1"/>
      <c r="O17" s="1"/>
    </row>
    <row r="18" spans="2:15" x14ac:dyDescent="0.25">
      <c r="H18" s="1"/>
      <c r="I18" s="1"/>
      <c r="J18" s="1"/>
      <c r="K18" s="1"/>
      <c r="L18" s="1"/>
      <c r="M18" s="1"/>
      <c r="N18" s="1"/>
      <c r="O18" s="1"/>
    </row>
    <row r="19" spans="2:15" x14ac:dyDescent="0.25">
      <c r="H19" s="1"/>
      <c r="I19" s="1"/>
      <c r="J19" s="1"/>
      <c r="K19" s="1"/>
      <c r="L19" s="1"/>
      <c r="M19" s="1"/>
      <c r="N19" s="1"/>
      <c r="O19" s="1"/>
    </row>
    <row r="20" spans="2:15" x14ac:dyDescent="0.25">
      <c r="B20" s="3" t="s">
        <v>11</v>
      </c>
    </row>
    <row r="22" spans="2:15" x14ac:dyDescent="0.25">
      <c r="B22" s="3" t="s">
        <v>12</v>
      </c>
    </row>
  </sheetData>
  <mergeCells count="2">
    <mergeCell ref="N12:O12"/>
    <mergeCell ref="Q12:R12"/>
  </mergeCells>
  <hyperlinks>
    <hyperlink ref="B20" r:id="rId1" xr:uid="{00000000-0004-0000-0100-000000000000}"/>
    <hyperlink ref="B22" r:id="rId2" xr:uid="{00000000-0004-0000-0100-000001000000}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7"/>
  <sheetViews>
    <sheetView workbookViewId="0">
      <selection activeCell="M13" sqref="M13"/>
    </sheetView>
  </sheetViews>
  <sheetFormatPr defaultRowHeight="15" x14ac:dyDescent="0.25"/>
  <cols>
    <col min="1" max="1" width="11.7109375" customWidth="1"/>
    <col min="15" max="15" width="15.5703125" customWidth="1"/>
    <col min="18" max="18" width="11.5703125" customWidth="1"/>
    <col min="20" max="20" width="19.42578125" customWidth="1"/>
  </cols>
  <sheetData>
    <row r="1" spans="1:20" ht="19.5" x14ac:dyDescent="0.3">
      <c r="A1" s="16" t="s">
        <v>20</v>
      </c>
      <c r="B1" s="16"/>
      <c r="F1" s="17" t="s">
        <v>22</v>
      </c>
      <c r="G1" s="17"/>
      <c r="H1" s="17"/>
      <c r="K1" s="6" t="s">
        <v>25</v>
      </c>
      <c r="N1" s="15" t="s">
        <v>24</v>
      </c>
      <c r="O1" s="15"/>
      <c r="P1" s="10"/>
      <c r="Q1" s="15" t="s">
        <v>28</v>
      </c>
      <c r="R1" s="15"/>
    </row>
    <row r="2" spans="1:20" ht="19.5" x14ac:dyDescent="0.3">
      <c r="B2" t="s">
        <v>21</v>
      </c>
      <c r="F2" t="s">
        <v>4</v>
      </c>
      <c r="G2">
        <f>AVERAGE(B3:E3)</f>
        <v>24.460599999999999</v>
      </c>
      <c r="H2" s="1" t="s">
        <v>9</v>
      </c>
      <c r="I2" s="1"/>
      <c r="K2" s="9" t="s">
        <v>27</v>
      </c>
      <c r="N2" s="11" t="s">
        <v>7</v>
      </c>
      <c r="O2" s="12">
        <v>192</v>
      </c>
      <c r="P2" s="10"/>
      <c r="Q2" s="10" t="s">
        <v>13</v>
      </c>
      <c r="R2" s="13">
        <f>C15*O2+D15*O3+E15</f>
        <v>174.57215097728314</v>
      </c>
      <c r="T2" s="7" t="s">
        <v>29</v>
      </c>
    </row>
    <row r="3" spans="1:20" ht="19.5" x14ac:dyDescent="0.3">
      <c r="A3" s="6" t="s">
        <v>4</v>
      </c>
      <c r="B3">
        <v>24.460599999999999</v>
      </c>
      <c r="F3" t="s">
        <v>5</v>
      </c>
      <c r="G3">
        <f>AVERAGE(B4:E4)</f>
        <v>-35.832999999999998</v>
      </c>
      <c r="H3" s="1" t="s">
        <v>10</v>
      </c>
      <c r="I3" s="1"/>
      <c r="K3" s="8" t="s">
        <v>26</v>
      </c>
      <c r="N3" s="11" t="s">
        <v>8</v>
      </c>
      <c r="O3" s="12">
        <v>994</v>
      </c>
      <c r="P3" s="10"/>
      <c r="Q3" s="10" t="s">
        <v>14</v>
      </c>
      <c r="R3" s="13">
        <f>C16*O2+D16*O3+E16</f>
        <v>1028.4487182104335</v>
      </c>
    </row>
    <row r="4" spans="1:20" x14ac:dyDescent="0.25">
      <c r="A4" s="6" t="s">
        <v>5</v>
      </c>
      <c r="B4">
        <v>-35.832999999999998</v>
      </c>
      <c r="F4" t="s">
        <v>6</v>
      </c>
      <c r="G4">
        <f>AVERAGE(B5:E5)</f>
        <v>0.40566000000000002</v>
      </c>
      <c r="H4" s="1"/>
      <c r="I4" s="1"/>
    </row>
    <row r="5" spans="1:20" x14ac:dyDescent="0.25">
      <c r="A5" s="6" t="s">
        <v>6</v>
      </c>
      <c r="B5">
        <v>0.40566000000000002</v>
      </c>
      <c r="F5" s="7" t="s">
        <v>15</v>
      </c>
      <c r="G5">
        <v>100</v>
      </c>
      <c r="H5" s="1"/>
      <c r="I5" s="1">
        <f>G5/100</f>
        <v>1</v>
      </c>
    </row>
    <row r="6" spans="1:20" x14ac:dyDescent="0.25">
      <c r="A6" s="6" t="s">
        <v>15</v>
      </c>
      <c r="B6">
        <v>101.32899999999999</v>
      </c>
      <c r="F6" s="7" t="s">
        <v>16</v>
      </c>
      <c r="G6">
        <v>100</v>
      </c>
      <c r="H6" s="1"/>
      <c r="I6" s="1">
        <f>G6/100</f>
        <v>1</v>
      </c>
    </row>
    <row r="7" spans="1:20" x14ac:dyDescent="0.25">
      <c r="A7" s="6" t="s">
        <v>16</v>
      </c>
      <c r="B7">
        <v>101.32899999999999</v>
      </c>
    </row>
    <row r="12" spans="1:20" x14ac:dyDescent="0.25">
      <c r="H12" s="1"/>
      <c r="I12" s="1"/>
      <c r="J12" s="1"/>
    </row>
    <row r="13" spans="1:20" x14ac:dyDescent="0.25">
      <c r="H13" s="1"/>
      <c r="I13" s="1"/>
      <c r="J13" s="1"/>
    </row>
    <row r="14" spans="1:20" x14ac:dyDescent="0.25">
      <c r="A14" s="17" t="s">
        <v>23</v>
      </c>
      <c r="B14" s="17"/>
      <c r="C14" s="17"/>
      <c r="D14" s="17"/>
      <c r="E14" s="17"/>
      <c r="H14" s="1"/>
    </row>
    <row r="15" spans="1:20" x14ac:dyDescent="0.25">
      <c r="A15" s="1" t="s">
        <v>2</v>
      </c>
      <c r="B15" s="1"/>
      <c r="C15" s="1">
        <f>I5*COS(RADIANS(G4))</f>
        <v>0.99997493617797761</v>
      </c>
      <c r="D15" s="1">
        <f>SIN(RADIANS(G4))</f>
        <v>7.0800434920638396E-3</v>
      </c>
      <c r="E15" s="1">
        <f>-G2</f>
        <v>-24.460599999999999</v>
      </c>
    </row>
    <row r="16" spans="1:20" x14ac:dyDescent="0.25">
      <c r="A16" s="1" t="s">
        <v>3</v>
      </c>
      <c r="B16" s="1"/>
      <c r="C16" s="1">
        <f>-D15</f>
        <v>-7.0800434920638396E-3</v>
      </c>
      <c r="D16" s="1">
        <f>I6*C15</f>
        <v>0.99997493617797761</v>
      </c>
      <c r="E16" s="1">
        <f>-G3</f>
        <v>35.832999999999998</v>
      </c>
    </row>
    <row r="17" spans="1:15" x14ac:dyDescent="0.25">
      <c r="A17" s="1">
        <v>1</v>
      </c>
      <c r="B17" s="1"/>
      <c r="C17" s="1">
        <v>0</v>
      </c>
      <c r="D17" s="1">
        <v>0</v>
      </c>
      <c r="E17" s="1">
        <v>1</v>
      </c>
      <c r="I17" s="1"/>
      <c r="J17" s="1"/>
    </row>
    <row r="18" spans="1:15" x14ac:dyDescent="0.25">
      <c r="H18" s="1"/>
      <c r="I18" s="1"/>
      <c r="J18" s="1"/>
      <c r="K18" s="1"/>
      <c r="L18" s="1"/>
      <c r="M18" s="1"/>
      <c r="N18" s="1"/>
      <c r="O18" s="1"/>
    </row>
    <row r="19" spans="1:15" x14ac:dyDescent="0.25">
      <c r="H19" s="1"/>
      <c r="I19" s="1"/>
      <c r="J19" s="1"/>
      <c r="K19" s="1"/>
      <c r="L19" s="1"/>
      <c r="M19" s="1"/>
      <c r="N19" s="1"/>
      <c r="O19" s="1"/>
    </row>
    <row r="20" spans="1:15" x14ac:dyDescent="0.25">
      <c r="H20" s="1"/>
      <c r="I20" s="1"/>
      <c r="J20" s="1"/>
      <c r="K20" s="1"/>
      <c r="L20" s="1"/>
      <c r="M20" s="1"/>
      <c r="N20" s="1"/>
      <c r="O20" s="1"/>
    </row>
    <row r="21" spans="1:15" x14ac:dyDescent="0.25">
      <c r="H21" s="1"/>
      <c r="I21" s="1"/>
      <c r="J21" s="1"/>
      <c r="K21" s="1"/>
      <c r="L21" s="1"/>
      <c r="M21" s="1"/>
      <c r="N21" s="1"/>
      <c r="O21" s="1"/>
    </row>
    <row r="22" spans="1:15" x14ac:dyDescent="0.25">
      <c r="B22" s="3" t="s">
        <v>11</v>
      </c>
    </row>
    <row r="24" spans="1:15" x14ac:dyDescent="0.25">
      <c r="B24" s="3" t="s">
        <v>12</v>
      </c>
    </row>
    <row r="27" spans="1:15" x14ac:dyDescent="0.25">
      <c r="B27" t="s">
        <v>19</v>
      </c>
    </row>
  </sheetData>
  <mergeCells count="5">
    <mergeCell ref="N1:O1"/>
    <mergeCell ref="Q1:R1"/>
    <mergeCell ref="A1:B1"/>
    <mergeCell ref="F1:H1"/>
    <mergeCell ref="A14:E14"/>
  </mergeCells>
  <hyperlinks>
    <hyperlink ref="B22" r:id="rId1" xr:uid="{00000000-0004-0000-0200-000000000000}"/>
    <hyperlink ref="B24" r:id="rId2" xr:uid="{00000000-0004-0000-0200-000001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27"/>
  <sheetViews>
    <sheetView workbookViewId="0">
      <selection activeCell="G2" sqref="G2"/>
    </sheetView>
  </sheetViews>
  <sheetFormatPr defaultRowHeight="15" x14ac:dyDescent="0.25"/>
  <cols>
    <col min="1" max="1" width="11.7109375" customWidth="1"/>
    <col min="15" max="15" width="15.5703125" customWidth="1"/>
    <col min="18" max="18" width="11.5703125" customWidth="1"/>
    <col min="20" max="20" width="19.42578125" customWidth="1"/>
  </cols>
  <sheetData>
    <row r="1" spans="1:20" ht="19.5" x14ac:dyDescent="0.3">
      <c r="A1" s="16" t="s">
        <v>20</v>
      </c>
      <c r="B1" s="16"/>
      <c r="F1" s="17" t="s">
        <v>22</v>
      </c>
      <c r="G1" s="17"/>
      <c r="H1" s="17"/>
      <c r="K1" s="6" t="s">
        <v>25</v>
      </c>
      <c r="N1" s="15" t="s">
        <v>24</v>
      </c>
      <c r="O1" s="15"/>
      <c r="P1" s="10"/>
      <c r="Q1" s="15" t="s">
        <v>28</v>
      </c>
      <c r="R1" s="15"/>
    </row>
    <row r="2" spans="1:20" ht="19.5" x14ac:dyDescent="0.3">
      <c r="B2" t="s">
        <v>21</v>
      </c>
      <c r="F2" t="s">
        <v>4</v>
      </c>
      <c r="G2">
        <f>AVERAGE(B3:E3)</f>
        <v>19.393899999999999</v>
      </c>
      <c r="H2" s="1" t="s">
        <v>9</v>
      </c>
      <c r="I2" s="1"/>
      <c r="K2" s="9" t="s">
        <v>27</v>
      </c>
      <c r="N2" s="11" t="s">
        <v>7</v>
      </c>
      <c r="O2" s="12">
        <v>995</v>
      </c>
      <c r="P2" s="10"/>
      <c r="Q2" s="10" t="s">
        <v>13</v>
      </c>
      <c r="R2" s="13">
        <f>C15*O2+D15*O3+E15</f>
        <v>983.1052893641338</v>
      </c>
      <c r="T2" s="7" t="s">
        <v>30</v>
      </c>
    </row>
    <row r="3" spans="1:20" ht="19.5" x14ac:dyDescent="0.3">
      <c r="A3" s="6" t="s">
        <v>4</v>
      </c>
      <c r="B3">
        <v>19.393899999999999</v>
      </c>
      <c r="F3" t="s">
        <v>5</v>
      </c>
      <c r="G3">
        <f>AVERAGE(B4:E4)</f>
        <v>-41.969200000000001</v>
      </c>
      <c r="H3" s="1" t="s">
        <v>10</v>
      </c>
      <c r="I3" s="1"/>
      <c r="K3" s="8" t="s">
        <v>26</v>
      </c>
      <c r="N3" s="11" t="s">
        <v>8</v>
      </c>
      <c r="O3" s="12">
        <v>1184</v>
      </c>
      <c r="P3" s="10"/>
      <c r="Q3" s="10" t="s">
        <v>14</v>
      </c>
      <c r="R3" s="13">
        <f>C16*O2+D16*O3+E16</f>
        <v>1219.6263552554055</v>
      </c>
    </row>
    <row r="4" spans="1:20" x14ac:dyDescent="0.25">
      <c r="A4" s="6" t="s">
        <v>5</v>
      </c>
      <c r="B4">
        <v>-41.969200000000001</v>
      </c>
      <c r="F4" t="s">
        <v>6</v>
      </c>
      <c r="G4">
        <f>AVERAGE(B5:E5)</f>
        <v>0.36387199999999997</v>
      </c>
      <c r="H4" s="1"/>
      <c r="I4" s="1"/>
    </row>
    <row r="5" spans="1:20" x14ac:dyDescent="0.25">
      <c r="A5" s="6" t="s">
        <v>6</v>
      </c>
      <c r="B5">
        <v>0.36387199999999997</v>
      </c>
      <c r="F5" s="7" t="s">
        <v>15</v>
      </c>
      <c r="G5">
        <v>100</v>
      </c>
      <c r="H5" s="1"/>
      <c r="I5" s="1">
        <f>G5/100</f>
        <v>1</v>
      </c>
    </row>
    <row r="6" spans="1:20" x14ac:dyDescent="0.25">
      <c r="A6" s="6" t="s">
        <v>15</v>
      </c>
      <c r="B6">
        <v>101.333</v>
      </c>
      <c r="F6" s="7" t="s">
        <v>16</v>
      </c>
      <c r="G6">
        <v>100</v>
      </c>
      <c r="H6" s="1"/>
      <c r="I6" s="1">
        <f>G6/100</f>
        <v>1</v>
      </c>
    </row>
    <row r="7" spans="1:20" x14ac:dyDescent="0.25">
      <c r="A7" s="6" t="s">
        <v>16</v>
      </c>
      <c r="B7">
        <v>101.333</v>
      </c>
    </row>
    <row r="12" spans="1:20" x14ac:dyDescent="0.25">
      <c r="H12" s="1"/>
      <c r="I12" s="1"/>
      <c r="J12" s="1"/>
    </row>
    <row r="13" spans="1:20" x14ac:dyDescent="0.25">
      <c r="H13" s="1"/>
      <c r="I13" s="1"/>
      <c r="J13" s="1"/>
    </row>
    <row r="14" spans="1:20" x14ac:dyDescent="0.25">
      <c r="A14" s="17" t="s">
        <v>23</v>
      </c>
      <c r="B14" s="17"/>
      <c r="C14" s="17"/>
      <c r="D14" s="17"/>
      <c r="E14" s="17"/>
      <c r="H14" s="1"/>
    </row>
    <row r="15" spans="1:20" x14ac:dyDescent="0.25">
      <c r="A15" s="1" t="s">
        <v>2</v>
      </c>
      <c r="B15" s="1"/>
      <c r="C15" s="1">
        <f>I5*COS(RADIANS(G4))</f>
        <v>0.9999798339631919</v>
      </c>
      <c r="D15" s="1">
        <f>SIN(RADIANS(G4))</f>
        <v>6.3507217658428216E-3</v>
      </c>
      <c r="E15" s="1">
        <f>-G2</f>
        <v>-19.393899999999999</v>
      </c>
    </row>
    <row r="16" spans="1:20" x14ac:dyDescent="0.25">
      <c r="A16" s="1" t="s">
        <v>3</v>
      </c>
      <c r="B16" s="1"/>
      <c r="C16" s="1">
        <f>-D15</f>
        <v>-6.3507217658428216E-3</v>
      </c>
      <c r="D16" s="1">
        <f>I6*C15</f>
        <v>0.9999798339631919</v>
      </c>
      <c r="E16" s="1">
        <f>-G3</f>
        <v>41.969200000000001</v>
      </c>
    </row>
    <row r="17" spans="1:15" x14ac:dyDescent="0.25">
      <c r="A17" s="1">
        <v>1</v>
      </c>
      <c r="B17" s="1"/>
      <c r="C17" s="1">
        <v>0</v>
      </c>
      <c r="D17" s="1">
        <v>0</v>
      </c>
      <c r="E17" s="1">
        <v>1</v>
      </c>
      <c r="I17" s="1"/>
      <c r="J17" s="1"/>
    </row>
    <row r="18" spans="1:15" x14ac:dyDescent="0.25">
      <c r="H18" s="1"/>
      <c r="I18" s="1"/>
      <c r="J18" s="1"/>
      <c r="K18" s="1"/>
      <c r="L18" s="1"/>
      <c r="M18" s="1"/>
      <c r="N18" s="1"/>
      <c r="O18" s="1"/>
    </row>
    <row r="19" spans="1:15" x14ac:dyDescent="0.25">
      <c r="H19" s="1"/>
      <c r="I19" s="1"/>
      <c r="J19" s="1"/>
      <c r="K19" s="1"/>
      <c r="L19" s="1"/>
      <c r="M19" s="1"/>
      <c r="N19" s="1"/>
      <c r="O19" s="1"/>
    </row>
    <row r="20" spans="1:15" x14ac:dyDescent="0.25">
      <c r="H20" s="1"/>
      <c r="I20" s="1"/>
      <c r="J20" s="1"/>
      <c r="K20" s="1"/>
      <c r="L20" s="1"/>
      <c r="M20" s="1"/>
      <c r="N20" s="1"/>
      <c r="O20" s="1"/>
    </row>
    <row r="21" spans="1:15" x14ac:dyDescent="0.25">
      <c r="H21" s="1"/>
      <c r="I21" s="1"/>
      <c r="J21" s="1"/>
      <c r="K21" s="1"/>
      <c r="L21" s="1"/>
      <c r="M21" s="1"/>
      <c r="N21" s="1"/>
      <c r="O21" s="1"/>
    </row>
    <row r="22" spans="1:15" x14ac:dyDescent="0.25">
      <c r="B22" s="3" t="s">
        <v>11</v>
      </c>
    </row>
    <row r="24" spans="1:15" x14ac:dyDescent="0.25">
      <c r="B24" s="3" t="s">
        <v>12</v>
      </c>
    </row>
    <row r="27" spans="1:15" x14ac:dyDescent="0.25">
      <c r="B27" t="s">
        <v>19</v>
      </c>
    </row>
  </sheetData>
  <mergeCells count="5">
    <mergeCell ref="A1:B1"/>
    <mergeCell ref="F1:H1"/>
    <mergeCell ref="N1:O1"/>
    <mergeCell ref="Q1:R1"/>
    <mergeCell ref="A14:E14"/>
  </mergeCells>
  <hyperlinks>
    <hyperlink ref="B22" r:id="rId1" xr:uid="{00000000-0004-0000-0300-000000000000}"/>
    <hyperlink ref="B24" r:id="rId2" xr:uid="{00000000-0004-0000-0300-000001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6DBDF-1592-4D35-B19F-86A48BE31C66}">
  <dimension ref="A1:T27"/>
  <sheetViews>
    <sheetView tabSelected="1" workbookViewId="0">
      <selection activeCell="N10" sqref="N10"/>
    </sheetView>
  </sheetViews>
  <sheetFormatPr defaultRowHeight="15" x14ac:dyDescent="0.25"/>
  <cols>
    <col min="1" max="1" width="11.7109375" customWidth="1"/>
    <col min="15" max="15" width="15.5703125" customWidth="1"/>
    <col min="18" max="18" width="11.5703125" customWidth="1"/>
    <col min="20" max="20" width="19.42578125" customWidth="1"/>
  </cols>
  <sheetData>
    <row r="1" spans="1:20" ht="19.5" x14ac:dyDescent="0.3">
      <c r="A1" s="16" t="s">
        <v>20</v>
      </c>
      <c r="B1" s="16"/>
      <c r="F1" s="17" t="s">
        <v>22</v>
      </c>
      <c r="G1" s="17"/>
      <c r="H1" s="17"/>
      <c r="K1" s="6" t="s">
        <v>25</v>
      </c>
      <c r="N1" s="15" t="s">
        <v>24</v>
      </c>
      <c r="O1" s="15"/>
      <c r="P1" s="10"/>
      <c r="Q1" s="15" t="s">
        <v>28</v>
      </c>
      <c r="R1" s="15"/>
    </row>
    <row r="2" spans="1:20" ht="19.5" x14ac:dyDescent="0.3">
      <c r="B2" t="s">
        <v>21</v>
      </c>
      <c r="F2" t="s">
        <v>4</v>
      </c>
      <c r="G2">
        <v>18.32</v>
      </c>
      <c r="H2" s="1" t="s">
        <v>9</v>
      </c>
      <c r="I2" s="1"/>
      <c r="K2" s="9" t="s">
        <v>27</v>
      </c>
      <c r="N2" s="11" t="s">
        <v>7</v>
      </c>
      <c r="O2" s="12">
        <v>986</v>
      </c>
      <c r="P2" s="10"/>
      <c r="Q2" s="10" t="s">
        <v>13</v>
      </c>
      <c r="R2" s="13">
        <f>C15*O2+D15*O3+E15</f>
        <v>981.81482661542645</v>
      </c>
      <c r="T2" s="7" t="s">
        <v>31</v>
      </c>
    </row>
    <row r="3" spans="1:20" ht="19.5" x14ac:dyDescent="0.3">
      <c r="A3" s="6" t="s">
        <v>4</v>
      </c>
      <c r="B3">
        <v>19.393899999999999</v>
      </c>
      <c r="F3" t="s">
        <v>5</v>
      </c>
      <c r="G3">
        <v>-4.2</v>
      </c>
      <c r="H3" s="1" t="s">
        <v>10</v>
      </c>
      <c r="I3" s="1"/>
      <c r="K3" s="8" t="s">
        <v>26</v>
      </c>
      <c r="N3" s="11" t="s">
        <v>8</v>
      </c>
      <c r="O3" s="12">
        <v>1258</v>
      </c>
      <c r="P3" s="10"/>
      <c r="Q3" s="10" t="s">
        <v>14</v>
      </c>
      <c r="R3" s="13">
        <f>C16*O2+D16*O3+E16</f>
        <v>1294.0873575768767</v>
      </c>
    </row>
    <row r="4" spans="1:20" x14ac:dyDescent="0.25">
      <c r="A4" s="6" t="s">
        <v>5</v>
      </c>
      <c r="B4">
        <v>-41.969200000000001</v>
      </c>
      <c r="F4" t="s">
        <v>6</v>
      </c>
      <c r="G4">
        <v>0.06</v>
      </c>
      <c r="H4" s="1"/>
      <c r="I4" s="1"/>
    </row>
    <row r="5" spans="1:20" x14ac:dyDescent="0.25">
      <c r="A5" s="6" t="s">
        <v>6</v>
      </c>
      <c r="B5">
        <v>0.36387199999999997</v>
      </c>
      <c r="F5" s="7" t="s">
        <v>15</v>
      </c>
      <c r="G5">
        <v>101.3</v>
      </c>
      <c r="H5" s="1"/>
      <c r="I5" s="1">
        <f>G5/100</f>
        <v>1.0129999999999999</v>
      </c>
    </row>
    <row r="6" spans="1:20" x14ac:dyDescent="0.25">
      <c r="A6" s="6" t="s">
        <v>15</v>
      </c>
      <c r="B6">
        <v>101.333</v>
      </c>
      <c r="F6" s="7" t="s">
        <v>16</v>
      </c>
      <c r="G6">
        <v>101.3</v>
      </c>
      <c r="H6" s="1"/>
      <c r="I6" s="1">
        <f>G6/100</f>
        <v>1.0129999999999999</v>
      </c>
    </row>
    <row r="7" spans="1:20" x14ac:dyDescent="0.25">
      <c r="A7" s="6" t="s">
        <v>16</v>
      </c>
      <c r="B7">
        <v>101.333</v>
      </c>
    </row>
    <row r="12" spans="1:20" x14ac:dyDescent="0.25">
      <c r="H12" s="1"/>
      <c r="I12" s="1"/>
      <c r="J12" s="1"/>
    </row>
    <row r="13" spans="1:20" x14ac:dyDescent="0.25">
      <c r="H13" s="1"/>
      <c r="I13" s="1"/>
      <c r="J13" s="1"/>
    </row>
    <row r="14" spans="1:20" x14ac:dyDescent="0.25">
      <c r="A14" s="17" t="s">
        <v>23</v>
      </c>
      <c r="B14" s="17"/>
      <c r="C14" s="17"/>
      <c r="D14" s="17"/>
      <c r="E14" s="17"/>
      <c r="H14" s="1"/>
    </row>
    <row r="15" spans="1:20" x14ac:dyDescent="0.25">
      <c r="A15" s="1" t="s">
        <v>2</v>
      </c>
      <c r="B15" s="1"/>
      <c r="C15" s="1">
        <f>I5*COS(RADIANS(G4))</f>
        <v>1.0129994445606474</v>
      </c>
      <c r="D15" s="1">
        <f>SIN(RADIANS(G4))</f>
        <v>1.0471973597998385E-3</v>
      </c>
      <c r="E15" s="1">
        <f>-G2</f>
        <v>-18.32</v>
      </c>
    </row>
    <row r="16" spans="1:20" x14ac:dyDescent="0.25">
      <c r="A16" s="1" t="s">
        <v>3</v>
      </c>
      <c r="B16" s="1"/>
      <c r="C16" s="1">
        <f>-D15</f>
        <v>-1.0471973597998385E-3</v>
      </c>
      <c r="D16" s="1">
        <f>I6*C15</f>
        <v>1.0261684373399358</v>
      </c>
      <c r="E16" s="1">
        <f>-G3</f>
        <v>4.2</v>
      </c>
    </row>
    <row r="17" spans="1:15" x14ac:dyDescent="0.25">
      <c r="A17" s="1">
        <v>1</v>
      </c>
      <c r="B17" s="1"/>
      <c r="C17" s="1">
        <v>0</v>
      </c>
      <c r="D17" s="1">
        <v>0</v>
      </c>
      <c r="E17" s="1">
        <v>1</v>
      </c>
      <c r="I17" s="1"/>
      <c r="J17" s="1"/>
    </row>
    <row r="18" spans="1:15" x14ac:dyDescent="0.25">
      <c r="H18" s="1"/>
      <c r="I18" s="1"/>
      <c r="J18" s="1"/>
      <c r="K18" s="1"/>
      <c r="L18" s="1"/>
      <c r="M18" s="1"/>
      <c r="N18" s="1"/>
      <c r="O18" s="1"/>
    </row>
    <row r="19" spans="1:15" x14ac:dyDescent="0.25">
      <c r="H19" s="1"/>
      <c r="I19" s="1"/>
      <c r="J19" s="1"/>
      <c r="K19" s="1"/>
      <c r="L19" s="1"/>
      <c r="M19" s="1"/>
      <c r="N19" s="1"/>
      <c r="O19" s="1"/>
    </row>
    <row r="20" spans="1:15" x14ac:dyDescent="0.25">
      <c r="H20" s="1"/>
      <c r="I20" s="1"/>
      <c r="J20" s="1"/>
      <c r="K20" s="1"/>
      <c r="L20" s="1"/>
      <c r="M20" s="1"/>
      <c r="N20" s="1"/>
      <c r="O20" s="1"/>
    </row>
    <row r="21" spans="1:15" x14ac:dyDescent="0.25">
      <c r="H21" s="1"/>
      <c r="I21" s="1"/>
      <c r="J21" s="1"/>
      <c r="K21" s="1"/>
      <c r="L21" s="1"/>
      <c r="M21" s="1"/>
      <c r="N21" s="1"/>
      <c r="O21" s="1"/>
    </row>
    <row r="22" spans="1:15" x14ac:dyDescent="0.25">
      <c r="B22" s="3" t="s">
        <v>11</v>
      </c>
    </row>
    <row r="24" spans="1:15" x14ac:dyDescent="0.25">
      <c r="B24" s="3" t="s">
        <v>12</v>
      </c>
    </row>
    <row r="27" spans="1:15" ht="26.25" x14ac:dyDescent="0.4">
      <c r="B27" s="19" t="s">
        <v>19</v>
      </c>
      <c r="C27" s="19"/>
      <c r="D27" s="19"/>
      <c r="E27" s="19"/>
      <c r="F27" s="19"/>
      <c r="G27" s="19"/>
      <c r="H27" s="19"/>
      <c r="I27" s="19"/>
      <c r="J27" s="18"/>
      <c r="K27" s="18"/>
      <c r="L27" s="18"/>
      <c r="M27" s="18"/>
      <c r="N27" s="18"/>
    </row>
  </sheetData>
  <mergeCells count="5">
    <mergeCell ref="A1:B1"/>
    <mergeCell ref="F1:H1"/>
    <mergeCell ref="N1:O1"/>
    <mergeCell ref="Q1:R1"/>
    <mergeCell ref="A14:E14"/>
  </mergeCells>
  <hyperlinks>
    <hyperlink ref="B22" r:id="rId1" xr:uid="{AE1D35B6-BB71-4EAE-9703-016200F40CDA}"/>
    <hyperlink ref="B24" r:id="rId2" xr:uid="{353169FB-4050-4901-A1D2-F70BC0DEBC8B}"/>
  </hyperlinks>
  <pageMargins left="0.7" right="0.7" top="0.75" bottom="0.75" header="0.3" footer="0.3"/>
  <pageSetup paperSize="9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53"/>
  <sheetViews>
    <sheetView topLeftCell="A191" workbookViewId="0">
      <selection activeCell="A4" sqref="A4:A6"/>
    </sheetView>
  </sheetViews>
  <sheetFormatPr defaultRowHeight="15" x14ac:dyDescent="0.25"/>
  <sheetData>
    <row r="1" spans="1:1" x14ac:dyDescent="0.25">
      <c r="A1">
        <v>3.0695985171867335E-2</v>
      </c>
    </row>
    <row r="2" spans="1:1" x14ac:dyDescent="0.25">
      <c r="A2">
        <v>8.3057835676630276E-2</v>
      </c>
    </row>
    <row r="3" spans="1:1" x14ac:dyDescent="0.25">
      <c r="A3">
        <v>9.3912871601949277E-2</v>
      </c>
    </row>
    <row r="4" spans="1:1" x14ac:dyDescent="0.25">
      <c r="A4">
        <v>0.13735903157174434</v>
      </c>
    </row>
    <row r="5" spans="1:1" x14ac:dyDescent="0.25">
      <c r="A5">
        <v>0.1459117943076631</v>
      </c>
    </row>
    <row r="6" spans="1:1" x14ac:dyDescent="0.25">
      <c r="A6">
        <v>0.15442029259060952</v>
      </c>
    </row>
    <row r="7" spans="1:1" x14ac:dyDescent="0.25">
      <c r="A7">
        <v>0.28038577500404571</v>
      </c>
    </row>
    <row r="8" spans="1:1" x14ac:dyDescent="0.25">
      <c r="A8">
        <v>0.32487261664316236</v>
      </c>
    </row>
    <row r="9" spans="1:1" x14ac:dyDescent="0.25">
      <c r="A9">
        <v>0.33459776153894438</v>
      </c>
    </row>
    <row r="10" spans="1:1" x14ac:dyDescent="0.25">
      <c r="A10">
        <v>0.38738239476932534</v>
      </c>
    </row>
    <row r="11" spans="1:1" x14ac:dyDescent="0.25">
      <c r="A11">
        <v>0.39957864464037129</v>
      </c>
    </row>
    <row r="12" spans="1:1" x14ac:dyDescent="0.25">
      <c r="A12">
        <v>0.40412869760898396</v>
      </c>
    </row>
    <row r="13" spans="1:1" x14ac:dyDescent="0.25">
      <c r="A13">
        <v>0.42539530185743679</v>
      </c>
    </row>
    <row r="14" spans="1:1" x14ac:dyDescent="0.25">
      <c r="A14">
        <v>0.47020979491875181</v>
      </c>
    </row>
    <row r="15" spans="1:1" x14ac:dyDescent="0.25">
      <c r="A15">
        <v>0.48736150499372499</v>
      </c>
    </row>
    <row r="16" spans="1:1" x14ac:dyDescent="0.25">
      <c r="A16">
        <v>0.50142166543942501</v>
      </c>
    </row>
    <row r="17" spans="1:1" x14ac:dyDescent="0.25">
      <c r="A17">
        <v>0.50600343938270953</v>
      </c>
    </row>
    <row r="18" spans="1:1" x14ac:dyDescent="0.25">
      <c r="A18">
        <v>0.50707739148997177</v>
      </c>
    </row>
    <row r="19" spans="1:1" x14ac:dyDescent="0.25">
      <c r="A19">
        <v>0.5075059134361517</v>
      </c>
    </row>
    <row r="20" spans="1:1" x14ac:dyDescent="0.25">
      <c r="A20">
        <v>0.56857920119936622</v>
      </c>
    </row>
    <row r="21" spans="1:1" x14ac:dyDescent="0.25">
      <c r="A21">
        <v>0.56895887569251435</v>
      </c>
    </row>
    <row r="22" spans="1:1" x14ac:dyDescent="0.25">
      <c r="A22">
        <v>0.58789192648836419</v>
      </c>
    </row>
    <row r="23" spans="1:1" x14ac:dyDescent="0.25">
      <c r="A23">
        <v>0.59999828072219863</v>
      </c>
    </row>
    <row r="24" spans="1:1" x14ac:dyDescent="0.25">
      <c r="A24">
        <v>0.60593853352277449</v>
      </c>
    </row>
    <row r="25" spans="1:1" x14ac:dyDescent="0.25">
      <c r="A25">
        <v>0.61006620904678677</v>
      </c>
    </row>
    <row r="26" spans="1:1" x14ac:dyDescent="0.25">
      <c r="A26">
        <v>0.61131475644254429</v>
      </c>
    </row>
    <row r="27" spans="1:1" x14ac:dyDescent="0.25">
      <c r="A27">
        <v>0.61389879208960174</v>
      </c>
    </row>
    <row r="28" spans="1:1" x14ac:dyDescent="0.25">
      <c r="A28">
        <v>0.61558030399189079</v>
      </c>
    </row>
    <row r="29" spans="1:1" x14ac:dyDescent="0.25">
      <c r="A29">
        <v>0.61656937025056813</v>
      </c>
    </row>
    <row r="30" spans="1:1" x14ac:dyDescent="0.25">
      <c r="A30">
        <v>0.61670128385716616</v>
      </c>
    </row>
    <row r="31" spans="1:1" x14ac:dyDescent="0.25">
      <c r="A31">
        <v>0.61748744141287837</v>
      </c>
    </row>
    <row r="32" spans="1:1" x14ac:dyDescent="0.25">
      <c r="A32">
        <v>0.66021267463402822</v>
      </c>
    </row>
    <row r="33" spans="1:1" x14ac:dyDescent="0.25">
      <c r="A33">
        <v>0.66742522585148478</v>
      </c>
    </row>
    <row r="34" spans="1:1" x14ac:dyDescent="0.25">
      <c r="A34">
        <v>0.67774103564380361</v>
      </c>
    </row>
    <row r="35" spans="1:1" x14ac:dyDescent="0.25">
      <c r="A35">
        <v>0.68359726776308882</v>
      </c>
    </row>
    <row r="36" spans="1:1" x14ac:dyDescent="0.25">
      <c r="A36">
        <v>0.70047310284656916</v>
      </c>
    </row>
    <row r="37" spans="1:1" x14ac:dyDescent="0.25">
      <c r="A37">
        <v>0.70636602416440475</v>
      </c>
    </row>
    <row r="38" spans="1:1" x14ac:dyDescent="0.25">
      <c r="A38">
        <v>0.70676694478449065</v>
      </c>
    </row>
    <row r="39" spans="1:1" x14ac:dyDescent="0.25">
      <c r="A39">
        <v>0.718618656481814</v>
      </c>
    </row>
    <row r="40" spans="1:1" x14ac:dyDescent="0.25">
      <c r="A40">
        <v>0.72455811264191716</v>
      </c>
    </row>
    <row r="41" spans="1:1" x14ac:dyDescent="0.25">
      <c r="A41">
        <v>0.73755013670263381</v>
      </c>
    </row>
    <row r="42" spans="1:1" x14ac:dyDescent="0.25">
      <c r="A42">
        <v>0.74428786874803698</v>
      </c>
    </row>
    <row r="43" spans="1:1" x14ac:dyDescent="0.25">
      <c r="A43">
        <v>0.75618206401643739</v>
      </c>
    </row>
    <row r="44" spans="1:1" x14ac:dyDescent="0.25">
      <c r="A44">
        <v>0.75725605720555045</v>
      </c>
    </row>
    <row r="45" spans="1:1" x14ac:dyDescent="0.25">
      <c r="A45">
        <v>0.77016806711954722</v>
      </c>
    </row>
    <row r="46" spans="1:1" x14ac:dyDescent="0.25">
      <c r="A46">
        <v>0.77880920596103209</v>
      </c>
    </row>
    <row r="47" spans="1:1" x14ac:dyDescent="0.25">
      <c r="A47">
        <v>0.79324004851637753</v>
      </c>
    </row>
    <row r="48" spans="1:1" x14ac:dyDescent="0.25">
      <c r="A48">
        <v>0.79796232380292587</v>
      </c>
    </row>
    <row r="49" spans="1:1" x14ac:dyDescent="0.25">
      <c r="A49">
        <v>0.80822065896293616</v>
      </c>
    </row>
    <row r="50" spans="1:1" x14ac:dyDescent="0.25">
      <c r="A50">
        <v>0.8313539337737943</v>
      </c>
    </row>
    <row r="51" spans="1:1" x14ac:dyDescent="0.25">
      <c r="A51">
        <v>0.84247172703384798</v>
      </c>
    </row>
    <row r="52" spans="1:1" x14ac:dyDescent="0.25">
      <c r="A52">
        <v>0.844171247554657</v>
      </c>
    </row>
    <row r="53" spans="1:1" x14ac:dyDescent="0.25">
      <c r="A53">
        <v>0.86190556812540997</v>
      </c>
    </row>
    <row r="54" spans="1:1" x14ac:dyDescent="0.25">
      <c r="A54">
        <v>0.86356173297472871</v>
      </c>
    </row>
    <row r="55" spans="1:1" x14ac:dyDescent="0.25">
      <c r="A55">
        <v>0.87449627465672997</v>
      </c>
    </row>
    <row r="56" spans="1:1" x14ac:dyDescent="0.25">
      <c r="A56">
        <v>0.89384863854013474</v>
      </c>
    </row>
    <row r="57" spans="1:1" x14ac:dyDescent="0.25">
      <c r="A57">
        <v>0.91283767484302381</v>
      </c>
    </row>
    <row r="58" spans="1:1" x14ac:dyDescent="0.25">
      <c r="A58">
        <v>0.92059434856524192</v>
      </c>
    </row>
    <row r="59" spans="1:1" x14ac:dyDescent="0.25">
      <c r="A59">
        <v>0.9236357132766102</v>
      </c>
    </row>
    <row r="60" spans="1:1" x14ac:dyDescent="0.25">
      <c r="A60">
        <v>0.9242777448974806</v>
      </c>
    </row>
    <row r="61" spans="1:1" x14ac:dyDescent="0.25">
      <c r="A61">
        <v>0.93419974963176777</v>
      </c>
    </row>
    <row r="62" spans="1:1" x14ac:dyDescent="0.25">
      <c r="A62">
        <v>0.93427194780064049</v>
      </c>
    </row>
    <row r="63" spans="1:1" x14ac:dyDescent="0.25">
      <c r="A63">
        <v>0.95847777934807254</v>
      </c>
    </row>
    <row r="64" spans="1:1" x14ac:dyDescent="0.25">
      <c r="A64">
        <v>0.96653772290102502</v>
      </c>
    </row>
    <row r="65" spans="1:1" x14ac:dyDescent="0.25">
      <c r="A65">
        <v>0.97487626163397323</v>
      </c>
    </row>
    <row r="66" spans="1:1" x14ac:dyDescent="0.25">
      <c r="A66">
        <v>0.9906552129502213</v>
      </c>
    </row>
    <row r="67" spans="1:1" x14ac:dyDescent="0.25">
      <c r="A67">
        <v>0.99344845113118652</v>
      </c>
    </row>
    <row r="68" spans="1:1" x14ac:dyDescent="0.25">
      <c r="A68">
        <v>0.9950074436280083</v>
      </c>
    </row>
    <row r="69" spans="1:1" x14ac:dyDescent="0.25">
      <c r="A69">
        <v>0.99808803404186897</v>
      </c>
    </row>
    <row r="70" spans="1:1" x14ac:dyDescent="0.25">
      <c r="A70">
        <v>1.0007132669325181</v>
      </c>
    </row>
    <row r="71" spans="1:1" x14ac:dyDescent="0.25">
      <c r="A71">
        <v>1.01736500052826</v>
      </c>
    </row>
    <row r="72" spans="1:1" x14ac:dyDescent="0.25">
      <c r="A72">
        <v>1.0374119943072024</v>
      </c>
    </row>
    <row r="73" spans="1:1" x14ac:dyDescent="0.25">
      <c r="A73">
        <v>1.0443330503254806</v>
      </c>
    </row>
    <row r="74" spans="1:1" x14ac:dyDescent="0.25">
      <c r="A74">
        <v>1.0455143004597343</v>
      </c>
    </row>
    <row r="75" spans="1:1" x14ac:dyDescent="0.25">
      <c r="A75">
        <v>1.0586588608132343</v>
      </c>
    </row>
    <row r="76" spans="1:1" x14ac:dyDescent="0.25">
      <c r="A76">
        <v>1.0693550591227012</v>
      </c>
    </row>
    <row r="77" spans="1:1" x14ac:dyDescent="0.25">
      <c r="A77">
        <v>1.0748950271866828</v>
      </c>
    </row>
    <row r="78" spans="1:1" x14ac:dyDescent="0.25">
      <c r="A78">
        <v>1.0763212004917175</v>
      </c>
    </row>
    <row r="79" spans="1:1" x14ac:dyDescent="0.25">
      <c r="A79">
        <v>1.0787057724695011</v>
      </c>
    </row>
    <row r="80" spans="1:1" x14ac:dyDescent="0.25">
      <c r="A80">
        <v>1.0910738648446472</v>
      </c>
    </row>
    <row r="81" spans="1:1" x14ac:dyDescent="0.25">
      <c r="A81">
        <v>1.0921061055595445</v>
      </c>
    </row>
    <row r="82" spans="1:1" x14ac:dyDescent="0.25">
      <c r="A82">
        <v>1.0972891210727784</v>
      </c>
    </row>
    <row r="83" spans="1:1" x14ac:dyDescent="0.25">
      <c r="A83">
        <v>1.1011407521288827</v>
      </c>
    </row>
    <row r="84" spans="1:1" x14ac:dyDescent="0.25">
      <c r="A84">
        <v>1.102128096243467</v>
      </c>
    </row>
    <row r="85" spans="1:1" x14ac:dyDescent="0.25">
      <c r="A85">
        <v>1.104384430041863</v>
      </c>
    </row>
    <row r="86" spans="1:1" x14ac:dyDescent="0.25">
      <c r="A86">
        <v>1.1055529197013669</v>
      </c>
    </row>
    <row r="87" spans="1:1" x14ac:dyDescent="0.25">
      <c r="A87">
        <v>1.1095665377005952</v>
      </c>
    </row>
    <row r="88" spans="1:1" x14ac:dyDescent="0.25">
      <c r="A88">
        <v>1.119082636282597</v>
      </c>
    </row>
    <row r="89" spans="1:1" x14ac:dyDescent="0.25">
      <c r="A89">
        <v>1.1259854413021007</v>
      </c>
    </row>
    <row r="90" spans="1:1" x14ac:dyDescent="0.25">
      <c r="A90">
        <v>1.1530504448887555</v>
      </c>
    </row>
    <row r="91" spans="1:1" x14ac:dyDescent="0.25">
      <c r="A91">
        <v>1.1572959733201866</v>
      </c>
    </row>
    <row r="92" spans="1:1" x14ac:dyDescent="0.25">
      <c r="A92">
        <v>1.1631491827309759</v>
      </c>
    </row>
    <row r="93" spans="1:1" x14ac:dyDescent="0.25">
      <c r="A93">
        <v>1.1651167835244483</v>
      </c>
    </row>
    <row r="94" spans="1:1" x14ac:dyDescent="0.25">
      <c r="A94">
        <v>1.1820987377952807</v>
      </c>
    </row>
    <row r="95" spans="1:1" x14ac:dyDescent="0.25">
      <c r="A95">
        <v>1.1873753258052062</v>
      </c>
    </row>
    <row r="96" spans="1:1" x14ac:dyDescent="0.25">
      <c r="A96">
        <v>1.1961750574422449</v>
      </c>
    </row>
    <row r="97" spans="1:1" x14ac:dyDescent="0.25">
      <c r="A97">
        <v>1.22389617057385</v>
      </c>
    </row>
    <row r="98" spans="1:1" x14ac:dyDescent="0.25">
      <c r="A98">
        <v>1.2297661543922995</v>
      </c>
    </row>
    <row r="99" spans="1:1" x14ac:dyDescent="0.25">
      <c r="A99">
        <v>1.2380802486528761</v>
      </c>
    </row>
    <row r="100" spans="1:1" x14ac:dyDescent="0.25">
      <c r="A100">
        <v>1.2381321155469953</v>
      </c>
    </row>
    <row r="101" spans="1:1" x14ac:dyDescent="0.25">
      <c r="A101">
        <v>1.2417386939696797</v>
      </c>
    </row>
    <row r="102" spans="1:1" x14ac:dyDescent="0.25">
      <c r="A102">
        <v>1.257050116863752</v>
      </c>
    </row>
    <row r="103" spans="1:1" x14ac:dyDescent="0.25">
      <c r="A103">
        <v>1.262997747960025</v>
      </c>
    </row>
    <row r="104" spans="1:1" x14ac:dyDescent="0.25">
      <c r="A104">
        <v>1.2644730258264225</v>
      </c>
    </row>
    <row r="105" spans="1:1" x14ac:dyDescent="0.25">
      <c r="A105">
        <v>1.29145440469006</v>
      </c>
    </row>
    <row r="106" spans="1:1" x14ac:dyDescent="0.25">
      <c r="A106">
        <v>1.3114858507893548</v>
      </c>
    </row>
    <row r="107" spans="1:1" x14ac:dyDescent="0.25">
      <c r="A107">
        <v>1.3119035847344627</v>
      </c>
    </row>
    <row r="108" spans="1:1" x14ac:dyDescent="0.25">
      <c r="A108">
        <v>1.3124604063790137</v>
      </c>
    </row>
    <row r="109" spans="1:1" x14ac:dyDescent="0.25">
      <c r="A109">
        <v>1.3132480703895695</v>
      </c>
    </row>
    <row r="110" spans="1:1" x14ac:dyDescent="0.25">
      <c r="A110">
        <v>1.3195922182922626</v>
      </c>
    </row>
    <row r="111" spans="1:1" x14ac:dyDescent="0.25">
      <c r="A111">
        <v>1.3235957295482503</v>
      </c>
    </row>
    <row r="112" spans="1:1" x14ac:dyDescent="0.25">
      <c r="A112">
        <v>1.3309921693824798</v>
      </c>
    </row>
    <row r="113" spans="1:1" x14ac:dyDescent="0.25">
      <c r="A113">
        <v>1.3401197473490125</v>
      </c>
    </row>
    <row r="114" spans="1:1" x14ac:dyDescent="0.25">
      <c r="A114">
        <v>1.3546610745397061</v>
      </c>
    </row>
    <row r="115" spans="1:1" x14ac:dyDescent="0.25">
      <c r="A115">
        <v>1.3549438508148004</v>
      </c>
    </row>
    <row r="116" spans="1:1" x14ac:dyDescent="0.25">
      <c r="A116">
        <v>1.3655378589804155</v>
      </c>
    </row>
    <row r="117" spans="1:1" x14ac:dyDescent="0.25">
      <c r="A117">
        <v>1.4229484257128213</v>
      </c>
    </row>
    <row r="118" spans="1:1" x14ac:dyDescent="0.25">
      <c r="A118">
        <v>1.4269528822588722</v>
      </c>
    </row>
    <row r="119" spans="1:1" x14ac:dyDescent="0.25">
      <c r="A119">
        <v>1.4311733383302929</v>
      </c>
    </row>
    <row r="120" spans="1:1" x14ac:dyDescent="0.25">
      <c r="A120">
        <v>1.4357954693113388</v>
      </c>
    </row>
    <row r="121" spans="1:1" x14ac:dyDescent="0.25">
      <c r="A121">
        <v>1.4390523849220234</v>
      </c>
    </row>
    <row r="122" spans="1:1" x14ac:dyDescent="0.25">
      <c r="A122">
        <v>1.4405990644253688</v>
      </c>
    </row>
    <row r="123" spans="1:1" x14ac:dyDescent="0.25">
      <c r="A123">
        <v>1.4820210163632126</v>
      </c>
    </row>
    <row r="124" spans="1:1" x14ac:dyDescent="0.25">
      <c r="A124">
        <v>1.485284133407994</v>
      </c>
    </row>
    <row r="125" spans="1:1" x14ac:dyDescent="0.25">
      <c r="A125">
        <v>1.5095753206472722</v>
      </c>
    </row>
    <row r="126" spans="1:1" x14ac:dyDescent="0.25">
      <c r="A126">
        <v>1.5102743532677128</v>
      </c>
    </row>
    <row r="127" spans="1:1" x14ac:dyDescent="0.25">
      <c r="A127">
        <v>1.5109187893103453</v>
      </c>
    </row>
    <row r="128" spans="1:1" x14ac:dyDescent="0.25">
      <c r="A128">
        <v>1.5159128532709101</v>
      </c>
    </row>
    <row r="129" spans="1:1" x14ac:dyDescent="0.25">
      <c r="A129">
        <v>1.5167920229243101</v>
      </c>
    </row>
    <row r="130" spans="1:1" x14ac:dyDescent="0.25">
      <c r="A130">
        <v>1.5242062215971135</v>
      </c>
    </row>
    <row r="131" spans="1:1" x14ac:dyDescent="0.25">
      <c r="A131">
        <v>1.5424619734563194</v>
      </c>
    </row>
    <row r="132" spans="1:1" x14ac:dyDescent="0.25">
      <c r="A132">
        <v>1.543983668891233</v>
      </c>
    </row>
    <row r="133" spans="1:1" x14ac:dyDescent="0.25">
      <c r="A133">
        <v>1.5442312490562795</v>
      </c>
    </row>
    <row r="134" spans="1:1" x14ac:dyDescent="0.25">
      <c r="A134">
        <v>1.5655921761460441</v>
      </c>
    </row>
    <row r="135" spans="1:1" x14ac:dyDescent="0.25">
      <c r="A135">
        <v>1.5815775958435392</v>
      </c>
    </row>
    <row r="136" spans="1:1" x14ac:dyDescent="0.25">
      <c r="A136">
        <v>1.581848080464308</v>
      </c>
    </row>
    <row r="137" spans="1:1" x14ac:dyDescent="0.25">
      <c r="A137">
        <v>1.6149808022705283</v>
      </c>
    </row>
    <row r="138" spans="1:1" x14ac:dyDescent="0.25">
      <c r="A138">
        <v>1.6255391903563563</v>
      </c>
    </row>
    <row r="139" spans="1:1" x14ac:dyDescent="0.25">
      <c r="A139">
        <v>1.6346741266799221</v>
      </c>
    </row>
    <row r="140" spans="1:1" x14ac:dyDescent="0.25">
      <c r="A140">
        <v>1.6632999940036832</v>
      </c>
    </row>
    <row r="141" spans="1:1" x14ac:dyDescent="0.25">
      <c r="A141">
        <v>1.7137883752378151</v>
      </c>
    </row>
    <row r="142" spans="1:1" x14ac:dyDescent="0.25">
      <c r="A142">
        <v>1.7314436668098114</v>
      </c>
    </row>
    <row r="143" spans="1:1" x14ac:dyDescent="0.25">
      <c r="A143">
        <v>1.8007726615973532</v>
      </c>
    </row>
    <row r="144" spans="1:1" x14ac:dyDescent="0.25">
      <c r="A144">
        <v>1.8101140208068625</v>
      </c>
    </row>
    <row r="145" spans="1:1" x14ac:dyDescent="0.25">
      <c r="A145">
        <v>1.9053555453400453</v>
      </c>
    </row>
    <row r="146" spans="1:1" x14ac:dyDescent="0.25">
      <c r="A146">
        <v>1.9425083916971353</v>
      </c>
    </row>
    <row r="147" spans="1:1" x14ac:dyDescent="0.25">
      <c r="A147">
        <v>1.9487742252951801</v>
      </c>
    </row>
    <row r="148" spans="1:1" x14ac:dyDescent="0.25">
      <c r="A148">
        <v>1.972980137108534</v>
      </c>
    </row>
    <row r="149" spans="1:1" x14ac:dyDescent="0.25">
      <c r="A149">
        <v>2.0771861095061226</v>
      </c>
    </row>
    <row r="150" spans="1:1" x14ac:dyDescent="0.25">
      <c r="A150">
        <v>2.24416274585937</v>
      </c>
    </row>
    <row r="151" spans="1:1" x14ac:dyDescent="0.25">
      <c r="A151">
        <v>2.8476516221108046</v>
      </c>
    </row>
    <row r="152" spans="1:1" x14ac:dyDescent="0.25">
      <c r="A152">
        <v>3.6</v>
      </c>
    </row>
    <row r="153" spans="1:1" x14ac:dyDescent="0.25">
      <c r="A153">
        <v>17.399999999999999</v>
      </c>
    </row>
  </sheetData>
  <sortState xmlns:xlrd2="http://schemas.microsoft.com/office/spreadsheetml/2017/richdata2" ref="A1:A202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2021 Sep</vt:lpstr>
      <vt:lpstr>2021_Dec</vt:lpstr>
      <vt:lpstr>2022_Nov</vt:lpstr>
      <vt:lpstr>2023_Jan</vt:lpstr>
      <vt:lpstr>2025_aug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Alexios Liakos</dc:creator>
  <cp:lastModifiedBy>Alexios Liakos</cp:lastModifiedBy>
  <dcterms:created xsi:type="dcterms:W3CDTF">2021-05-24T12:08:03Z</dcterms:created>
  <dcterms:modified xsi:type="dcterms:W3CDTF">2025-08-01T15:54:39Z</dcterms:modified>
</cp:coreProperties>
</file>